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E9" i="8"/>
  <c r="E10"/>
  <c r="E11"/>
  <c r="E8" i="7"/>
  <c r="E9"/>
  <c r="E10"/>
  <c r="X9" i="6"/>
  <c r="U9"/>
  <c r="R9"/>
  <c r="O9"/>
  <c r="H9"/>
  <c r="G9"/>
  <c r="F9"/>
  <c r="E9"/>
  <c r="X10"/>
  <c r="U10"/>
  <c r="R10"/>
  <c r="O10"/>
  <c r="H10"/>
  <c r="G10"/>
  <c r="F10"/>
  <c r="E10"/>
  <c r="F11" i="128"/>
  <c r="E11"/>
  <c r="J13"/>
  <c r="F13"/>
  <c r="E13"/>
  <c r="J14"/>
  <c r="F14"/>
  <c r="E14"/>
  <c r="J15"/>
  <c r="F15"/>
  <c r="E15"/>
  <c r="F12"/>
  <c r="E12"/>
  <c r="F10"/>
  <c r="E10"/>
  <c r="CI11" i="90"/>
  <c r="D8" i="122"/>
  <c r="G8"/>
  <c r="B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2"/>
  <c r="G12"/>
  <c r="Q13"/>
  <c r="Q14"/>
  <c r="Q15"/>
  <c r="Q17"/>
  <c r="Q18"/>
  <c r="Q19"/>
  <c r="Q20"/>
  <c r="G20"/>
  <c r="Q21"/>
  <c r="Q22"/>
  <c r="Q23"/>
  <c r="Q24"/>
  <c r="G24"/>
  <c r="Q25"/>
  <c r="Q26"/>
  <c r="Q27"/>
  <c r="Q28"/>
  <c r="G28"/>
  <c r="Q29"/>
  <c r="H12"/>
  <c r="H13"/>
  <c r="G13"/>
  <c r="H14"/>
  <c r="G14"/>
  <c r="H15"/>
  <c r="G15"/>
  <c r="H16"/>
  <c r="H17"/>
  <c r="G17"/>
  <c r="H18"/>
  <c r="G18"/>
  <c r="H19"/>
  <c r="G19"/>
  <c r="H20"/>
  <c r="H21"/>
  <c r="G21"/>
  <c r="H22"/>
  <c r="G22"/>
  <c r="H23"/>
  <c r="G23"/>
  <c r="H24"/>
  <c r="H25"/>
  <c r="G25"/>
  <c r="H26"/>
  <c r="G26"/>
  <c r="H27"/>
  <c r="G27"/>
  <c r="H28"/>
  <c r="H29"/>
  <c r="G29"/>
  <c r="H11"/>
  <c r="E12" i="8"/>
  <c r="E13"/>
  <c r="E14"/>
  <c r="E15"/>
  <c r="E16"/>
  <c r="E17"/>
  <c r="F9" i="128"/>
  <c r="E11" i="7"/>
  <c r="X12" i="6"/>
  <c r="U12"/>
  <c r="R12"/>
  <c r="O12"/>
  <c r="L12"/>
  <c r="I12"/>
  <c r="H12"/>
  <c r="F12"/>
  <c r="E12"/>
  <c r="G12"/>
  <c r="X11"/>
  <c r="U11"/>
  <c r="R11"/>
  <c r="O11"/>
  <c r="H11"/>
  <c r="G11"/>
  <c r="F11"/>
  <c r="E11"/>
  <c r="J10" i="128"/>
  <c r="J12"/>
  <c r="J16"/>
  <c r="J17"/>
  <c r="J18"/>
  <c r="J19"/>
  <c r="J20"/>
  <c r="F16"/>
  <c r="E16"/>
  <c r="F17"/>
  <c r="E17"/>
  <c r="F18"/>
  <c r="F19"/>
  <c r="F20"/>
  <c r="E20"/>
  <c r="E18"/>
  <c r="E19"/>
  <c r="F15" i="5"/>
  <c r="E15"/>
  <c r="F16"/>
  <c r="E16"/>
  <c r="F17"/>
  <c r="E17"/>
  <c r="F18"/>
  <c r="E18"/>
  <c r="F19"/>
  <c r="E19"/>
  <c r="F20"/>
  <c r="E20"/>
  <c r="C8" i="3"/>
  <c r="B8"/>
  <c r="F10" i="2"/>
  <c r="F6"/>
  <c r="F30"/>
  <c r="F32"/>
  <c r="D30"/>
  <c r="D32"/>
  <c r="B30"/>
  <c r="B32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</calcChain>
</file>

<file path=xl/sharedStrings.xml><?xml version="1.0" encoding="utf-8"?>
<sst xmlns="http://schemas.openxmlformats.org/spreadsheetml/2006/main" count="495" uniqueCount="275">
  <si>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</si>
  <si>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</si>
  <si>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</si>
  <si>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</si>
  <si>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</si>
  <si>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</si>
  <si>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</si>
  <si>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</si>
  <si>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</si>
  <si>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</si>
  <si>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</si>
  <si>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</si>
  <si>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</si>
  <si>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</si>
  <si>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</si>
  <si>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</si>
  <si>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</si>
  <si>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</si>
  <si>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</si>
  <si>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</si>
  <si>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</si>
  <si>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</si>
  <si>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</si>
  <si>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</si>
  <si>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</si>
  <si>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</si>
  <si>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</si>
  <si>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</si>
  <si>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</si>
  <si>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</si>
  <si>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</si>
  <si>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</si>
  <si>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</si>
  <si>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</si>
  <si>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</si>
  <si>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</si>
  <si>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</si>
  <si>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</si>
  <si>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</si>
  <si>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</si>
  <si>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</si>
  <si>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</si>
  <si>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</si>
  <si>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</si>
  <si>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</si>
  <si>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</si>
  <si>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</si>
  <si>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</si>
  <si>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</si>
  <si>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</si>
  <si>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</si>
  <si>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</si>
  <si>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</si>
  <si>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</si>
  <si>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</si>
  <si>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</si>
  <si>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</si>
  <si>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</si>
  <si>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</si>
  <si>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</si>
  <si>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</si>
  <si>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</si>
  <si>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</si>
  <si>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</si>
  <si>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</si>
  <si>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</si>
  <si>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</si>
  <si>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</si>
  <si>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</si>
  <si>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</si>
  <si>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</si>
  <si>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</si>
  <si>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</si>
  <si>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</si>
  <si>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</si>
  <si>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</si>
  <si>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</si>
  <si>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</si>
  <si>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</si>
  <si>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</si>
  <si>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</si>
  <si>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</si>
  <si>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</si>
  <si>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</si>
  <si>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</si>
  <si>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</si>
  <si>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</si>
  <si>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</si>
  <si>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</si>
  <si>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</si>
  <si>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</si>
  <si>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</si>
  <si>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</si>
  <si>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</si>
  <si>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</si>
  <si>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</si>
  <si>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</si>
  <si>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</si>
  <si>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</si>
  <si>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</si>
  <si>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</si>
  <si>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</si>
  <si>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</si>
  <si>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</si>
  <si>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</si>
  <si>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</si>
  <si>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</si>
  <si>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</si>
  <si>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</si>
  <si>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</si>
  <si>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</si>
  <si>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</si>
  <si>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</si>
  <si>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</si>
  <si>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</si>
  <si>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</si>
  <si>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</si>
  <si>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</si>
  <si>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</si>
  <si>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</si>
  <si>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</si>
  <si>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</si>
  <si>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</si>
  <si>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</si>
  <si>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</si>
  <si>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</si>
  <si>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</si>
  <si>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</si>
  <si>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</si>
  <si>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</si>
  <si>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</si>
  <si>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</si>
  <si>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</si>
  <si>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</si>
  <si>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</si>
  <si>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</si>
  <si>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</si>
  <si>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</si>
  <si>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</si>
  <si>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</si>
  <si>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</si>
  <si>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</si>
  <si>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</si>
  <si>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</si>
  <si>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</si>
  <si>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</si>
  <si>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</si>
  <si>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</si>
  <si>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</si>
  <si>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</si>
  <si>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</si>
  <si>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</si>
  <si>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</si>
  <si>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</si>
  <si>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</si>
  <si>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</si>
  <si>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</si>
  <si>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</si>
  <si>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</si>
  <si>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</si>
  <si>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</si>
  <si>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</si>
  <si>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</si>
  <si>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</si>
  <si>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</si>
  <si>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</si>
  <si>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</si>
  <si>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</si>
  <si>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</si>
  <si>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</si>
  <si>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</si>
  <si>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</si>
  <si>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</si>
  <si>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</si>
  <si>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</si>
  <si>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</si>
  <si>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</si>
  <si>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</si>
  <si>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</si>
  <si>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</si>
  <si>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</si>
  <si>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</si>
  <si>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</si>
  <si>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</si>
  <si>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</si>
  <si>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</si>
  <si>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</si>
  <si>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</si>
  <si>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</si>
  <si>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</si>
  <si>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</si>
  <si>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</si>
  <si>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</si>
  <si>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</si>
  <si>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</si>
  <si>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</si>
  <si>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</si>
  <si>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</si>
  <si>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</si>
  <si>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</si>
  <si>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</si>
  <si>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</si>
  <si>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</si>
  <si>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</si>
  <si>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</si>
  <si>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</si>
  <si>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</si>
  <si>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</si>
  <si>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</si>
  <si>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</si>
  <si>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</si>
  <si>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</si>
  <si>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</si>
  <si>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</si>
  <si>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</si>
  <si>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</si>
  <si>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</si>
  <si>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</si>
  <si>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</si>
  <si>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</si>
  <si>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</si>
  <si>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</si>
  <si>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</si>
  <si>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</si>
  <si>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</si>
  <si>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</si>
  <si>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</si>
  <si>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</si>
  <si>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</si>
  <si>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</si>
  <si>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</si>
  <si>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</si>
  <si>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</si>
  <si>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</si>
  <si>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</si>
  <si>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</si>
  <si>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</si>
  <si>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</si>
  <si>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</si>
  <si>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</si>
  <si>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</si>
  <si>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</si>
  <si>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</si>
  <si>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</si>
  <si>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</si>
  <si>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</si>
  <si>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</si>
  <si>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</si>
  <si>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类</t>
    <phoneticPr fontId="0" type="noConversion"/>
  </si>
  <si>
    <t>款</t>
    <phoneticPr fontId="0" type="noConversion"/>
  </si>
  <si>
    <t>项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</si>
  <si>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</si>
  <si>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</si>
  <si>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</si>
  <si>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博州党委组织部</t>
    <phoneticPr fontId="0" type="noConversion"/>
  </si>
  <si>
    <t>博州党委组织部</t>
    <phoneticPr fontId="0" type="noConversion"/>
  </si>
  <si>
    <r>
      <t>2</t>
    </r>
    <r>
      <rPr>
        <sz val="9"/>
        <rFont val="宋体"/>
        <charset val="134"/>
      </rPr>
      <t>01</t>
    </r>
    <phoneticPr fontId="0" type="noConversion"/>
  </si>
  <si>
    <r>
      <t>3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</si>
  <si>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</si>
  <si>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行政运行</t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</si>
  <si>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</si>
  <si>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其他组织事务支出</t>
    <phoneticPr fontId="0" type="noConversion"/>
  </si>
  <si>
    <r>
      <t>2</t>
    </r>
    <r>
      <rPr>
        <sz val="9"/>
        <rFont val="宋体"/>
        <charset val="134"/>
      </rPr>
      <t>01</t>
    </r>
    <phoneticPr fontId="0" type="noConversion"/>
  </si>
  <si>
    <r>
      <t>3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</si>
  <si>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</si>
  <si>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</si>
  <si>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其他组织事务支出</t>
    <phoneticPr fontId="0" type="noConversion"/>
  </si>
  <si>
    <t>行政运行</t>
    <phoneticPr fontId="0" type="noConversion"/>
  </si>
  <si>
    <t>博州党委组织部</t>
    <phoneticPr fontId="0" type="noConversion"/>
  </si>
  <si>
    <t>党建刊物印刷费</t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</si>
  <si>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</si>
  <si>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援疆工作经费</t>
    <phoneticPr fontId="0" type="noConversion"/>
  </si>
  <si>
    <t>基层组织建设经费</t>
    <phoneticPr fontId="0" type="noConversion"/>
  </si>
  <si>
    <t>领导干部公选费用</t>
    <phoneticPr fontId="0" type="noConversion"/>
  </si>
  <si>
    <t>博州党委组织部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</si>
</sst>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5" fillId="0" borderId="14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10" workbookViewId="0">
      <selection activeCell="H15" sqref="H15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2" t="s">
        <v>41</v>
      </c>
      <c r="B2" s="182"/>
      <c r="C2" s="182"/>
      <c r="D2" s="182"/>
      <c r="E2" s="182"/>
      <c r="F2" s="18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v>3250474.9</v>
      </c>
      <c r="C6" s="71" t="s">
        <v>75</v>
      </c>
      <c r="D6" s="78">
        <v>3250474.9</v>
      </c>
      <c r="E6" s="72" t="s">
        <v>9</v>
      </c>
      <c r="F6" s="78">
        <f>SUM(F7:F9)</f>
        <v>2774474.8999999994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3250474.9</v>
      </c>
      <c r="C7" s="71" t="s">
        <v>79</v>
      </c>
      <c r="D7" s="78"/>
      <c r="E7" s="63" t="s">
        <v>27</v>
      </c>
      <c r="F7" s="78">
        <v>2130217.0099999998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324520.3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319737.59000000003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f>SUM(F11:F19)</f>
        <v>476000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/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>
        <v>476000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3250474.9</v>
      </c>
      <c r="C30" s="79" t="s">
        <v>67</v>
      </c>
      <c r="D30" s="78">
        <f>SUM(D6:D29)</f>
        <v>3250474.9</v>
      </c>
      <c r="E30" s="80" t="s">
        <v>73</v>
      </c>
      <c r="F30" s="78">
        <f>SUM(F6,F10)</f>
        <v>3250474.8999999994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/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3250474.9</v>
      </c>
      <c r="C32" s="80" t="s">
        <v>17</v>
      </c>
      <c r="D32" s="133">
        <f>SUM(D30:D31)</f>
        <v>3250474.9</v>
      </c>
      <c r="E32" s="80" t="s">
        <v>19</v>
      </c>
      <c r="F32" s="129">
        <f>SUM(F30:F31)</f>
        <v>3250474.8999999994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E15" sqref="E15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5" t="s">
        <v>26</v>
      </c>
      <c r="B4" s="183" t="s">
        <v>68</v>
      </c>
      <c r="C4" s="188" t="s">
        <v>24</v>
      </c>
      <c r="D4" s="188"/>
      <c r="E4" s="188"/>
      <c r="F4" s="186" t="s">
        <v>110</v>
      </c>
      <c r="G4" s="186" t="s">
        <v>105</v>
      </c>
      <c r="H4" s="189" t="s">
        <v>106</v>
      </c>
      <c r="I4" s="187" t="s">
        <v>55</v>
      </c>
      <c r="J4" s="184" t="s">
        <v>119</v>
      </c>
      <c r="K4" s="3"/>
    </row>
    <row r="5" spans="1:11" ht="37.5" customHeight="1">
      <c r="A5" s="185"/>
      <c r="B5" s="183"/>
      <c r="C5" s="50" t="s">
        <v>10</v>
      </c>
      <c r="D5" s="109" t="s">
        <v>135</v>
      </c>
      <c r="E5" s="50" t="s">
        <v>31</v>
      </c>
      <c r="F5" s="186"/>
      <c r="G5" s="186"/>
      <c r="H5" s="189"/>
      <c r="I5" s="187"/>
      <c r="J5" s="184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254</v>
      </c>
      <c r="B7" s="135">
        <v>3250474.9</v>
      </c>
      <c r="C7" s="135"/>
      <c r="D7" s="135">
        <v>3250474.9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/>
      <c r="B8" s="135">
        <f>SUM(C8,F8:J8)</f>
        <v>0</v>
      </c>
      <c r="C8" s="135">
        <f>SUM(D8:E8)</f>
        <v>0</v>
      </c>
      <c r="D8" s="135"/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E26" sqref="E26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93" t="s">
        <v>5</v>
      </c>
      <c r="B4" s="194"/>
      <c r="C4" s="195"/>
      <c r="D4" s="192" t="s">
        <v>40</v>
      </c>
      <c r="E4" s="198" t="s">
        <v>68</v>
      </c>
      <c r="F4" s="200" t="s">
        <v>24</v>
      </c>
      <c r="G4" s="200"/>
      <c r="H4" s="200"/>
      <c r="I4" s="201" t="s">
        <v>97</v>
      </c>
      <c r="J4" s="196" t="s">
        <v>105</v>
      </c>
      <c r="K4" s="203" t="s">
        <v>39</v>
      </c>
      <c r="L4" s="204" t="s">
        <v>55</v>
      </c>
      <c r="M4" s="190" t="s">
        <v>119</v>
      </c>
      <c r="N4" s="191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92"/>
      <c r="E5" s="199"/>
      <c r="F5" s="55" t="s">
        <v>10</v>
      </c>
      <c r="G5" s="110" t="s">
        <v>136</v>
      </c>
      <c r="H5" s="55" t="s">
        <v>28</v>
      </c>
      <c r="I5" s="202"/>
      <c r="J5" s="197"/>
      <c r="K5" s="203"/>
      <c r="L5" s="204"/>
      <c r="M5" s="190"/>
      <c r="N5" s="191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255</v>
      </c>
      <c r="E8" s="138">
        <v>3250474.9</v>
      </c>
      <c r="F8" s="138"/>
      <c r="G8" s="138">
        <v>3250474.9</v>
      </c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256</v>
      </c>
      <c r="B9" s="136"/>
      <c r="C9" s="136"/>
      <c r="D9" s="137" t="s">
        <v>259</v>
      </c>
      <c r="E9" s="138">
        <v>2934474.9</v>
      </c>
      <c r="F9" s="138"/>
      <c r="G9" s="138">
        <v>2934474.9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36" t="s">
        <v>257</v>
      </c>
      <c r="C10" s="136"/>
      <c r="D10" s="137" t="s">
        <v>259</v>
      </c>
      <c r="E10" s="138">
        <v>2934474.9</v>
      </c>
      <c r="F10" s="138"/>
      <c r="G10" s="138">
        <v>2934474.9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36" t="s">
        <v>256</v>
      </c>
      <c r="B11" s="136" t="s">
        <v>257</v>
      </c>
      <c r="C11" s="136" t="s">
        <v>258</v>
      </c>
      <c r="D11" s="137" t="s">
        <v>259</v>
      </c>
      <c r="E11" s="138">
        <v>2934474.9</v>
      </c>
      <c r="F11" s="138"/>
      <c r="G11" s="138">
        <v>2934474.9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 t="s">
        <v>256</v>
      </c>
      <c r="B12" s="140"/>
      <c r="C12" s="140"/>
      <c r="D12" s="137" t="s">
        <v>261</v>
      </c>
      <c r="E12" s="138">
        <v>476000</v>
      </c>
      <c r="F12" s="138"/>
      <c r="G12" s="138">
        <v>476000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 t="s">
        <v>257</v>
      </c>
      <c r="C13" s="140"/>
      <c r="D13" s="137" t="s">
        <v>261</v>
      </c>
      <c r="E13" s="138">
        <v>476000</v>
      </c>
      <c r="F13" s="138"/>
      <c r="G13" s="138">
        <v>476000</v>
      </c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 t="s">
        <v>256</v>
      </c>
      <c r="B14" s="140" t="s">
        <v>257</v>
      </c>
      <c r="C14" s="140" t="s">
        <v>260</v>
      </c>
      <c r="D14" s="137" t="s">
        <v>261</v>
      </c>
      <c r="E14" s="138">
        <v>476000</v>
      </c>
      <c r="F14" s="138"/>
      <c r="G14" s="138">
        <v>476000</v>
      </c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ref="E15:E20" si="0">SUM(F15,I15:M15)</f>
        <v>0</v>
      </c>
      <c r="F15" s="138">
        <f t="shared" ref="F15:F20" si="1">SUM(G15:H15)</f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I16" sqref="I16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6.5" customWidth="1"/>
    <col min="6" max="6" width="16.1640625" customWidth="1"/>
    <col min="7" max="7" width="15.5" customWidth="1"/>
    <col min="8" max="9" width="17.33203125" customWidth="1"/>
    <col min="10" max="10" width="14.332031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7" t="s">
        <v>253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21"/>
    </row>
    <row r="3" spans="1:19" ht="18" customHeight="1">
      <c r="A3" s="3"/>
      <c r="B3" s="3"/>
      <c r="C3" s="179"/>
      <c r="D3" s="179"/>
      <c r="E3" s="179"/>
      <c r="F3" s="179"/>
      <c r="G3" s="179"/>
      <c r="H3" s="179"/>
      <c r="I3" s="179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3" t="s">
        <v>5</v>
      </c>
      <c r="B4" s="213"/>
      <c r="C4" s="213"/>
      <c r="D4" s="220" t="s">
        <v>40</v>
      </c>
      <c r="E4" s="222" t="s">
        <v>229</v>
      </c>
      <c r="F4" s="124" t="s">
        <v>9</v>
      </c>
      <c r="G4" s="125"/>
      <c r="H4" s="125"/>
      <c r="I4" s="125"/>
      <c r="J4" s="223" t="s">
        <v>54</v>
      </c>
      <c r="K4" s="223"/>
      <c r="L4" s="223"/>
      <c r="M4" s="223"/>
      <c r="N4" s="223"/>
      <c r="O4" s="223"/>
      <c r="P4" s="223"/>
      <c r="Q4" s="223"/>
      <c r="R4" s="223"/>
      <c r="S4" s="223"/>
    </row>
    <row r="5" spans="1:19" ht="18" customHeight="1">
      <c r="A5" s="208" t="s">
        <v>36</v>
      </c>
      <c r="B5" s="210" t="s">
        <v>72</v>
      </c>
      <c r="C5" s="211" t="s">
        <v>66</v>
      </c>
      <c r="D5" s="221"/>
      <c r="E5" s="222"/>
      <c r="F5" s="213" t="s">
        <v>44</v>
      </c>
      <c r="G5" s="214" t="s">
        <v>230</v>
      </c>
      <c r="H5" s="215" t="s">
        <v>231</v>
      </c>
      <c r="I5" s="224" t="s">
        <v>232</v>
      </c>
      <c r="J5" s="223" t="s">
        <v>233</v>
      </c>
      <c r="K5" s="216" t="s">
        <v>124</v>
      </c>
      <c r="L5" s="216" t="s">
        <v>125</v>
      </c>
      <c r="M5" s="218" t="s">
        <v>126</v>
      </c>
      <c r="N5" s="206" t="s">
        <v>127</v>
      </c>
      <c r="O5" s="206" t="s">
        <v>128</v>
      </c>
      <c r="P5" s="206" t="s">
        <v>129</v>
      </c>
      <c r="Q5" s="206" t="s">
        <v>130</v>
      </c>
      <c r="R5" s="205" t="s">
        <v>120</v>
      </c>
      <c r="S5" s="205" t="s">
        <v>131</v>
      </c>
    </row>
    <row r="6" spans="1:19" ht="14.25" customHeight="1">
      <c r="A6" s="209"/>
      <c r="B6" s="208"/>
      <c r="C6" s="212"/>
      <c r="D6" s="221"/>
      <c r="E6" s="222"/>
      <c r="F6" s="213"/>
      <c r="G6" s="214"/>
      <c r="H6" s="215"/>
      <c r="I6" s="224"/>
      <c r="J6" s="223"/>
      <c r="K6" s="216"/>
      <c r="L6" s="216"/>
      <c r="M6" s="219"/>
      <c r="N6" s="207"/>
      <c r="O6" s="207"/>
      <c r="P6" s="207"/>
      <c r="Q6" s="207"/>
      <c r="R6" s="205"/>
      <c r="S6" s="205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225</v>
      </c>
      <c r="E8" s="61"/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27"/>
      <c r="B9" s="140"/>
      <c r="C9" s="140"/>
      <c r="D9" s="137" t="s">
        <v>255</v>
      </c>
      <c r="E9" s="61">
        <v>3250474.9</v>
      </c>
      <c r="F9" s="142">
        <f t="shared" ref="F9:F20" si="0">SUM(G9:I9)</f>
        <v>2774474.8999999994</v>
      </c>
      <c r="G9" s="143">
        <v>2130217.0099999998</v>
      </c>
      <c r="H9" s="178">
        <v>324520.3</v>
      </c>
      <c r="I9" s="143">
        <v>319737.59000000003</v>
      </c>
      <c r="J9" s="61">
        <v>476000</v>
      </c>
      <c r="K9" s="144"/>
      <c r="L9" s="144">
        <v>476000</v>
      </c>
      <c r="M9" s="144"/>
      <c r="N9" s="144"/>
      <c r="O9" s="144"/>
      <c r="P9" s="144"/>
      <c r="Q9" s="144"/>
      <c r="R9" s="144"/>
      <c r="S9" s="144"/>
    </row>
    <row r="10" spans="1:19" ht="19.5" customHeight="1">
      <c r="A10" s="127" t="s">
        <v>262</v>
      </c>
      <c r="B10" s="140"/>
      <c r="C10" s="140"/>
      <c r="D10" s="137" t="s">
        <v>267</v>
      </c>
      <c r="E10" s="61">
        <f t="shared" ref="E10:E15" si="1">SUM(F10,J10)</f>
        <v>2774474.8999999994</v>
      </c>
      <c r="F10" s="142">
        <f t="shared" si="0"/>
        <v>2774474.8999999994</v>
      </c>
      <c r="G10" s="143">
        <v>2130217.0099999998</v>
      </c>
      <c r="H10" s="178">
        <v>324520.3</v>
      </c>
      <c r="I10" s="143">
        <v>319737.59000000003</v>
      </c>
      <c r="J10" s="61">
        <f t="shared" ref="J10:J20" si="2">SUM(K10:S10)</f>
        <v>0</v>
      </c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27"/>
      <c r="B11" s="140" t="s">
        <v>263</v>
      </c>
      <c r="C11" s="140"/>
      <c r="D11" s="137" t="s">
        <v>267</v>
      </c>
      <c r="E11" s="61">
        <f t="shared" si="1"/>
        <v>2774474.8999999994</v>
      </c>
      <c r="F11" s="142">
        <f t="shared" si="0"/>
        <v>2774474.8999999994</v>
      </c>
      <c r="G11" s="143">
        <v>2130217.0099999998</v>
      </c>
      <c r="H11" s="178">
        <v>324520.3</v>
      </c>
      <c r="I11" s="143">
        <v>319737.59000000003</v>
      </c>
      <c r="J11" s="61"/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 t="s">
        <v>262</v>
      </c>
      <c r="B12" s="140" t="s">
        <v>263</v>
      </c>
      <c r="C12" s="140" t="s">
        <v>264</v>
      </c>
      <c r="D12" s="137" t="s">
        <v>267</v>
      </c>
      <c r="E12" s="61">
        <f t="shared" si="1"/>
        <v>2774474.8999999994</v>
      </c>
      <c r="F12" s="142">
        <f t="shared" si="0"/>
        <v>2774474.8999999994</v>
      </c>
      <c r="G12" s="143">
        <v>2130217.0099999998</v>
      </c>
      <c r="H12" s="178">
        <v>324520.3</v>
      </c>
      <c r="I12" s="143">
        <v>319737.59000000003</v>
      </c>
      <c r="J12" s="61">
        <f t="shared" si="2"/>
        <v>0</v>
      </c>
      <c r="K12" s="144"/>
      <c r="L12" s="144"/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 t="s">
        <v>262</v>
      </c>
      <c r="B13" s="140"/>
      <c r="C13" s="140"/>
      <c r="D13" s="180" t="s">
        <v>266</v>
      </c>
      <c r="E13" s="61">
        <f t="shared" si="1"/>
        <v>476000</v>
      </c>
      <c r="F13" s="142">
        <f t="shared" si="0"/>
        <v>0</v>
      </c>
      <c r="G13" s="143"/>
      <c r="H13" s="143"/>
      <c r="I13" s="143"/>
      <c r="J13" s="61">
        <f>SUM(K13:S13)</f>
        <v>476000</v>
      </c>
      <c r="K13" s="144"/>
      <c r="L13" s="144">
        <v>476000</v>
      </c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 t="s">
        <v>263</v>
      </c>
      <c r="C14" s="140"/>
      <c r="D14" s="180" t="s">
        <v>266</v>
      </c>
      <c r="E14" s="61">
        <f t="shared" si="1"/>
        <v>476000</v>
      </c>
      <c r="F14" s="142">
        <f t="shared" si="0"/>
        <v>0</v>
      </c>
      <c r="G14" s="143"/>
      <c r="H14" s="143"/>
      <c r="I14" s="143"/>
      <c r="J14" s="61">
        <f>SUM(K14:S14)</f>
        <v>476000</v>
      </c>
      <c r="K14" s="144"/>
      <c r="L14" s="144">
        <v>476000</v>
      </c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 t="s">
        <v>262</v>
      </c>
      <c r="B15" s="140" t="s">
        <v>263</v>
      </c>
      <c r="C15" s="140" t="s">
        <v>265</v>
      </c>
      <c r="D15" s="180" t="s">
        <v>266</v>
      </c>
      <c r="E15" s="61">
        <f t="shared" si="1"/>
        <v>476000</v>
      </c>
      <c r="F15" s="142">
        <f t="shared" si="0"/>
        <v>0</v>
      </c>
      <c r="G15" s="143"/>
      <c r="H15" s="143"/>
      <c r="I15" s="143"/>
      <c r="J15" s="61">
        <f>SUM(K15:S15)</f>
        <v>476000</v>
      </c>
      <c r="K15" s="144"/>
      <c r="L15" s="144">
        <v>476000</v>
      </c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>SUM(F16,J16)</f>
        <v>0</v>
      </c>
      <c r="F16" s="142">
        <f t="shared" si="0"/>
        <v>0</v>
      </c>
      <c r="G16" s="143"/>
      <c r="H16" s="143"/>
      <c r="I16" s="143"/>
      <c r="J16" s="61">
        <f t="shared" si="2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>SUM(F17,J17)</f>
        <v>0</v>
      </c>
      <c r="F17" s="142">
        <f t="shared" si="0"/>
        <v>0</v>
      </c>
      <c r="G17" s="143"/>
      <c r="H17" s="143"/>
      <c r="I17" s="143"/>
      <c r="J17" s="61">
        <f t="shared" si="2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>SUM(F18,J18)</f>
        <v>0</v>
      </c>
      <c r="F18" s="142">
        <f t="shared" si="0"/>
        <v>0</v>
      </c>
      <c r="G18" s="143"/>
      <c r="H18" s="143"/>
      <c r="I18" s="143"/>
      <c r="J18" s="61">
        <f t="shared" si="2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>SUM(F19,J19)</f>
        <v>0</v>
      </c>
      <c r="F19" s="142">
        <f t="shared" si="0"/>
        <v>0</v>
      </c>
      <c r="G19" s="143"/>
      <c r="H19" s="143"/>
      <c r="I19" s="143"/>
      <c r="J19" s="61">
        <f t="shared" si="2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>SUM(F20,J20)</f>
        <v>0</v>
      </c>
      <c r="F20" s="142">
        <f t="shared" si="0"/>
        <v>0</v>
      </c>
      <c r="G20" s="143"/>
      <c r="H20" s="143"/>
      <c r="I20" s="143"/>
      <c r="J20" s="61">
        <f t="shared" si="2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J5:J6"/>
    <mergeCell ref="K5:K6"/>
    <mergeCell ref="O5:O6"/>
    <mergeCell ref="P5:P6"/>
    <mergeCell ref="A2:R2"/>
    <mergeCell ref="M5:M6"/>
    <mergeCell ref="A4:C4"/>
    <mergeCell ref="D4:D6"/>
    <mergeCell ref="E4:E6"/>
    <mergeCell ref="J4:S4"/>
    <mergeCell ref="S5:S6"/>
    <mergeCell ref="I5:I6"/>
    <mergeCell ref="R5:R6"/>
    <mergeCell ref="Q5:Q6"/>
    <mergeCell ref="A5:A6"/>
    <mergeCell ref="B5:B6"/>
    <mergeCell ref="C5:C6"/>
    <mergeCell ref="F5:F6"/>
    <mergeCell ref="G5:G6"/>
    <mergeCell ref="H5:H6"/>
    <mergeCell ref="L5:L6"/>
    <mergeCell ref="N5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58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F2" sqref="F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5.83203125" customWidth="1"/>
    <col min="7" max="7" width="15.5" customWidth="1"/>
    <col min="8" max="8" width="13.5" customWidth="1"/>
    <col min="9" max="9" width="14" customWidth="1"/>
    <col min="10" max="10" width="13.6640625" customWidth="1"/>
    <col min="11" max="11" width="11.5" customWidth="1"/>
    <col min="12" max="12" width="13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1" width="11.83203125" customWidth="1"/>
    <col min="22" max="22" width="12.33203125" customWidth="1"/>
    <col min="23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28" width="11.1640625" customWidth="1"/>
    <col min="29" max="29" width="14" customWidth="1"/>
    <col min="30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13" t="s">
        <v>40</v>
      </c>
      <c r="E4" s="215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34" t="s">
        <v>38</v>
      </c>
      <c r="AD4" s="230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5" t="s">
        <v>36</v>
      </c>
      <c r="B5" s="231" t="s">
        <v>72</v>
      </c>
      <c r="C5" s="211" t="s">
        <v>66</v>
      </c>
      <c r="D5" s="213"/>
      <c r="E5" s="224"/>
      <c r="F5" s="228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7" t="s">
        <v>94</v>
      </c>
      <c r="Y5" s="233" t="s">
        <v>57</v>
      </c>
      <c r="Z5" s="233" t="s">
        <v>15</v>
      </c>
      <c r="AA5" s="233" t="s">
        <v>1</v>
      </c>
      <c r="AB5" s="233" t="s">
        <v>58</v>
      </c>
      <c r="AC5" s="213"/>
      <c r="AD5" s="230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6"/>
      <c r="B6" s="232"/>
      <c r="C6" s="221"/>
      <c r="D6" s="213"/>
      <c r="E6" s="224"/>
      <c r="F6" s="229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15"/>
      <c r="Y6" s="215"/>
      <c r="Z6" s="215"/>
      <c r="AA6" s="215"/>
      <c r="AB6" s="215"/>
      <c r="AC6" s="213"/>
      <c r="AD6" s="230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/>
      <c r="W8" s="148"/>
      <c r="X8" s="148"/>
      <c r="Y8" s="148"/>
      <c r="Z8" s="148"/>
      <c r="AA8" s="148"/>
      <c r="AB8" s="148"/>
      <c r="AC8" s="148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37" t="s">
        <v>268</v>
      </c>
      <c r="E9" s="129">
        <f>SUM(F9,X9,AC9,AD9)</f>
        <v>2098763.31</v>
      </c>
      <c r="F9" s="146">
        <f>SUM(G9:H9)</f>
        <v>1611686</v>
      </c>
      <c r="G9" s="147">
        <f t="shared" ref="G9:H12" si="2">SUM(J9,M9,P9,S9,V9)</f>
        <v>1611686</v>
      </c>
      <c r="H9" s="129">
        <f t="shared" si="2"/>
        <v>0</v>
      </c>
      <c r="I9" s="146">
        <v>453624</v>
      </c>
      <c r="J9" s="147">
        <v>453624</v>
      </c>
      <c r="K9" s="148"/>
      <c r="L9" s="129">
        <v>312780</v>
      </c>
      <c r="M9" s="147">
        <v>312780</v>
      </c>
      <c r="N9" s="148"/>
      <c r="O9" s="129">
        <f>SUM(P9:Q9)</f>
        <v>807480</v>
      </c>
      <c r="P9" s="147">
        <v>807480</v>
      </c>
      <c r="Q9" s="129"/>
      <c r="R9" s="149">
        <f>SUM(S9:T9)</f>
        <v>0</v>
      </c>
      <c r="S9" s="149"/>
      <c r="T9" s="149"/>
      <c r="U9" s="147">
        <f>SUM(V9:W9)</f>
        <v>37802</v>
      </c>
      <c r="V9" s="148">
        <v>37802</v>
      </c>
      <c r="W9" s="148"/>
      <c r="X9" s="148">
        <f>SUM(Y9:AB9)</f>
        <v>199077.31</v>
      </c>
      <c r="Y9" s="148">
        <v>192946.08</v>
      </c>
      <c r="Z9" s="148">
        <v>6131.23</v>
      </c>
      <c r="AA9" s="148"/>
      <c r="AB9" s="148"/>
      <c r="AC9" s="148">
        <v>288000</v>
      </c>
      <c r="AD9" s="129"/>
      <c r="AE9" s="1"/>
    </row>
    <row r="10" spans="1:254" ht="21" customHeight="1">
      <c r="A10" s="127" t="s">
        <v>262</v>
      </c>
      <c r="B10" s="140"/>
      <c r="C10" s="140"/>
      <c r="D10" s="166" t="s">
        <v>267</v>
      </c>
      <c r="E10" s="129">
        <f>SUM(F10,X10,AC10,AD10)</f>
        <v>2098763.31</v>
      </c>
      <c r="F10" s="146">
        <f>SUM(G10:H10)</f>
        <v>1611686</v>
      </c>
      <c r="G10" s="147">
        <f t="shared" si="2"/>
        <v>1611686</v>
      </c>
      <c r="H10" s="129">
        <f t="shared" si="2"/>
        <v>0</v>
      </c>
      <c r="I10" s="146">
        <v>453624</v>
      </c>
      <c r="J10" s="147">
        <v>453624</v>
      </c>
      <c r="K10" s="148"/>
      <c r="L10" s="129">
        <v>312780</v>
      </c>
      <c r="M10" s="147">
        <v>312780</v>
      </c>
      <c r="N10" s="148"/>
      <c r="O10" s="129">
        <f>SUM(P10:Q10)</f>
        <v>807480</v>
      </c>
      <c r="P10" s="147">
        <v>807480</v>
      </c>
      <c r="Q10" s="129"/>
      <c r="R10" s="149">
        <f>SUM(S10:T10)</f>
        <v>0</v>
      </c>
      <c r="S10" s="149"/>
      <c r="T10" s="149"/>
      <c r="U10" s="147">
        <f>SUM(V10:W10)</f>
        <v>37802</v>
      </c>
      <c r="V10" s="148">
        <v>37802</v>
      </c>
      <c r="W10" s="148"/>
      <c r="X10" s="148">
        <f>SUM(Y10:AB10)</f>
        <v>199077.31</v>
      </c>
      <c r="Y10" s="148">
        <v>192946.08</v>
      </c>
      <c r="Z10" s="148">
        <v>6131.23</v>
      </c>
      <c r="AA10" s="148"/>
      <c r="AB10" s="148"/>
      <c r="AC10" s="148">
        <v>288000</v>
      </c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40" t="s">
        <v>263</v>
      </c>
      <c r="C11" s="140"/>
      <c r="D11" s="166" t="s">
        <v>267</v>
      </c>
      <c r="E11" s="129">
        <f>SUM(F11,X11,AC11,AD11)</f>
        <v>2098763.31</v>
      </c>
      <c r="F11" s="146">
        <f>SUM(G11:H11)</f>
        <v>1611686</v>
      </c>
      <c r="G11" s="147">
        <f t="shared" si="2"/>
        <v>1611686</v>
      </c>
      <c r="H11" s="129">
        <f t="shared" si="2"/>
        <v>0</v>
      </c>
      <c r="I11" s="146">
        <v>453624</v>
      </c>
      <c r="J11" s="147">
        <v>453624</v>
      </c>
      <c r="K11" s="148"/>
      <c r="L11" s="129">
        <v>312780</v>
      </c>
      <c r="M11" s="147">
        <v>312780</v>
      </c>
      <c r="N11" s="148"/>
      <c r="O11" s="129">
        <f>SUM(P11:Q11)</f>
        <v>807480</v>
      </c>
      <c r="P11" s="147">
        <v>807480</v>
      </c>
      <c r="Q11" s="129"/>
      <c r="R11" s="149">
        <f>SUM(S11:T11)</f>
        <v>0</v>
      </c>
      <c r="S11" s="149"/>
      <c r="T11" s="149"/>
      <c r="U11" s="147">
        <f>SUM(V11:W11)</f>
        <v>37802</v>
      </c>
      <c r="V11" s="148">
        <v>37802</v>
      </c>
      <c r="W11" s="148"/>
      <c r="X11" s="148">
        <f>SUM(Y11:AB11)</f>
        <v>199077.31</v>
      </c>
      <c r="Y11" s="148">
        <v>192946.08</v>
      </c>
      <c r="Z11" s="148">
        <v>6131.23</v>
      </c>
      <c r="AA11" s="148"/>
      <c r="AB11" s="148"/>
      <c r="AC11" s="148">
        <v>288000</v>
      </c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4" t="s">
        <v>262</v>
      </c>
      <c r="B12" s="165" t="s">
        <v>263</v>
      </c>
      <c r="C12" s="165" t="s">
        <v>264</v>
      </c>
      <c r="D12" s="166" t="s">
        <v>267</v>
      </c>
      <c r="E12" s="78">
        <f>SUM(F12,X12,AC12,AD12)</f>
        <v>0</v>
      </c>
      <c r="F12" s="167">
        <f>SUM(G12:H12)</f>
        <v>0</v>
      </c>
      <c r="G12" s="168">
        <f t="shared" si="2"/>
        <v>0</v>
      </c>
      <c r="H12" s="78">
        <f t="shared" si="2"/>
        <v>0</v>
      </c>
      <c r="I12" s="167">
        <f>SUM(J12:K12)</f>
        <v>0</v>
      </c>
      <c r="J12" s="168"/>
      <c r="K12" s="169"/>
      <c r="L12" s="78">
        <f>SUM(N12)</f>
        <v>0</v>
      </c>
      <c r="M12" s="168"/>
      <c r="N12" s="169"/>
      <c r="O12" s="78">
        <f>SUM(P12:Q12)</f>
        <v>0</v>
      </c>
      <c r="P12" s="168"/>
      <c r="Q12" s="78"/>
      <c r="R12" s="170">
        <f>SUM(S12:T12)</f>
        <v>0</v>
      </c>
      <c r="S12" s="170"/>
      <c r="T12" s="170"/>
      <c r="U12" s="168">
        <f>SUM(V12:W12)</f>
        <v>0</v>
      </c>
      <c r="V12" s="169"/>
      <c r="W12" s="169"/>
      <c r="X12" s="169">
        <f>SUM(Y12:AB12)</f>
        <v>0</v>
      </c>
      <c r="Y12" s="169"/>
      <c r="Z12" s="169"/>
      <c r="AA12" s="169"/>
      <c r="AB12" s="169"/>
      <c r="AC12" s="169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0"/>
      <c r="C13" s="160"/>
      <c r="D13" s="15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0"/>
      <c r="C14" s="160"/>
      <c r="D14" s="15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60"/>
      <c r="C15" s="160"/>
      <c r="D15" s="159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2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3"/>
      <c r="C16" s="174"/>
      <c r="D16" s="175"/>
      <c r="E16" s="176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C1" workbookViewId="0">
      <selection activeCell="C12" sqref="A12:IV14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6" width="13.1640625" customWidth="1"/>
    <col min="7" max="7" width="9.83203125" customWidth="1"/>
    <col min="8" max="8" width="9.1640625" customWidth="1"/>
    <col min="9" max="11" width="9.83203125" customWidth="1"/>
    <col min="12" max="12" width="12" customWidth="1"/>
    <col min="13" max="13" width="9.83203125" customWidth="1"/>
    <col min="14" max="14" width="9.1640625" customWidth="1"/>
    <col min="15" max="15" width="11.6640625" customWidth="1"/>
    <col min="16" max="16" width="11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15" t="s">
        <v>40</v>
      </c>
      <c r="E4" s="215" t="s">
        <v>11</v>
      </c>
      <c r="F4" s="215" t="s">
        <v>88</v>
      </c>
      <c r="G4" s="215" t="s">
        <v>122</v>
      </c>
      <c r="H4" s="215" t="s">
        <v>111</v>
      </c>
      <c r="I4" s="215" t="s">
        <v>112</v>
      </c>
      <c r="J4" s="215" t="s">
        <v>32</v>
      </c>
      <c r="K4" s="215" t="s">
        <v>114</v>
      </c>
      <c r="L4" s="215" t="s">
        <v>103</v>
      </c>
      <c r="M4" s="215" t="s">
        <v>29</v>
      </c>
      <c r="N4" s="215" t="s">
        <v>76</v>
      </c>
      <c r="O4" s="215" t="s">
        <v>74</v>
      </c>
      <c r="P4" s="215" t="s">
        <v>50</v>
      </c>
      <c r="Q4" s="215" t="s">
        <v>115</v>
      </c>
      <c r="R4" s="224" t="s">
        <v>64</v>
      </c>
      <c r="S4" s="224" t="s">
        <v>22</v>
      </c>
      <c r="T4" s="224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24"/>
      <c r="S5" s="224"/>
      <c r="T5" s="22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7"/>
      <c r="B8" s="160"/>
      <c r="C8" s="160"/>
      <c r="D8" s="159" t="s">
        <v>268</v>
      </c>
      <c r="E8" s="150">
        <f>SUM(F8:T8)</f>
        <v>324520.3</v>
      </c>
      <c r="F8" s="151">
        <v>30200</v>
      </c>
      <c r="G8" s="151"/>
      <c r="H8" s="151"/>
      <c r="I8" s="151"/>
      <c r="J8" s="151"/>
      <c r="K8" s="151">
        <v>98760.99</v>
      </c>
      <c r="L8" s="151">
        <v>124200</v>
      </c>
      <c r="M8" s="151"/>
      <c r="N8" s="151">
        <v>8000</v>
      </c>
      <c r="O8" s="151"/>
      <c r="P8" s="151">
        <v>20000</v>
      </c>
      <c r="Q8" s="151">
        <v>21600</v>
      </c>
      <c r="R8" s="151">
        <v>7664.04</v>
      </c>
      <c r="S8" s="151">
        <v>13795.27</v>
      </c>
      <c r="T8" s="151">
        <v>300</v>
      </c>
    </row>
    <row r="9" spans="1:249" ht="19.5" customHeight="1">
      <c r="A9" s="127" t="s">
        <v>262</v>
      </c>
      <c r="B9" s="160"/>
      <c r="C9" s="160"/>
      <c r="D9" s="159" t="s">
        <v>267</v>
      </c>
      <c r="E9" s="150">
        <f>SUM(F9:T9)</f>
        <v>324520.3</v>
      </c>
      <c r="F9" s="151">
        <v>30200</v>
      </c>
      <c r="G9" s="151"/>
      <c r="H9" s="151"/>
      <c r="I9" s="151"/>
      <c r="J9" s="151"/>
      <c r="K9" s="151">
        <v>98760.99</v>
      </c>
      <c r="L9" s="151">
        <v>124200</v>
      </c>
      <c r="M9" s="151"/>
      <c r="N9" s="151">
        <v>8000</v>
      </c>
      <c r="O9" s="151"/>
      <c r="P9" s="151">
        <v>20000</v>
      </c>
      <c r="Q9" s="151">
        <v>21600</v>
      </c>
      <c r="R9" s="151">
        <v>7664.04</v>
      </c>
      <c r="S9" s="151">
        <v>13795.27</v>
      </c>
      <c r="T9" s="151">
        <v>300</v>
      </c>
    </row>
    <row r="10" spans="1:249" ht="19.5" customHeight="1">
      <c r="A10" s="127"/>
      <c r="B10" s="160" t="s">
        <v>263</v>
      </c>
      <c r="C10" s="160"/>
      <c r="D10" s="159" t="s">
        <v>267</v>
      </c>
      <c r="E10" s="150">
        <f>SUM(F10:T10)</f>
        <v>324520.3</v>
      </c>
      <c r="F10" s="151">
        <v>30200</v>
      </c>
      <c r="G10" s="151"/>
      <c r="H10" s="151"/>
      <c r="I10" s="151"/>
      <c r="J10" s="151"/>
      <c r="K10" s="151">
        <v>98760.99</v>
      </c>
      <c r="L10" s="151">
        <v>124200</v>
      </c>
      <c r="M10" s="151"/>
      <c r="N10" s="151">
        <v>8000</v>
      </c>
      <c r="O10" s="151"/>
      <c r="P10" s="151">
        <v>20000</v>
      </c>
      <c r="Q10" s="151">
        <v>21600</v>
      </c>
      <c r="R10" s="151">
        <v>7664.04</v>
      </c>
      <c r="S10" s="151">
        <v>13795.27</v>
      </c>
      <c r="T10" s="151">
        <v>300</v>
      </c>
    </row>
    <row r="11" spans="1:249" ht="19.5" customHeight="1">
      <c r="A11" s="127" t="s">
        <v>262</v>
      </c>
      <c r="B11" s="160" t="s">
        <v>263</v>
      </c>
      <c r="C11" s="160" t="s">
        <v>264</v>
      </c>
      <c r="D11" s="159" t="s">
        <v>267</v>
      </c>
      <c r="E11" s="150">
        <f>SUM(F11:T11)</f>
        <v>324520.3</v>
      </c>
      <c r="F11" s="151">
        <v>30200</v>
      </c>
      <c r="G11" s="151"/>
      <c r="H11" s="151"/>
      <c r="I11" s="151"/>
      <c r="J11" s="151"/>
      <c r="K11" s="151">
        <v>98760.99</v>
      </c>
      <c r="L11" s="151">
        <v>124200</v>
      </c>
      <c r="M11" s="151"/>
      <c r="N11" s="151">
        <v>8000</v>
      </c>
      <c r="O11" s="151"/>
      <c r="P11" s="151">
        <v>20000</v>
      </c>
      <c r="Q11" s="151">
        <v>21600</v>
      </c>
      <c r="R11" s="151">
        <v>7664.04</v>
      </c>
      <c r="S11" s="151">
        <v>13795.27</v>
      </c>
      <c r="T11" s="151">
        <v>300</v>
      </c>
    </row>
    <row r="12" spans="1:249" ht="19.5" customHeight="1">
      <c r="A12" s="127"/>
      <c r="B12" s="160"/>
      <c r="C12" s="160"/>
      <c r="D12" s="159"/>
      <c r="E12" s="150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/>
      <c r="C13" s="160"/>
      <c r="D13" s="159"/>
      <c r="E13" s="150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0"/>
      <c r="C14" s="160"/>
      <c r="D14" s="159"/>
      <c r="E14" s="150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7"/>
      <c r="S14" s="178"/>
      <c r="T14" s="17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P4:P5"/>
    <mergeCell ref="D4:D5"/>
    <mergeCell ref="E4:E5"/>
    <mergeCell ref="F4:F5"/>
    <mergeCell ref="G4:G5"/>
    <mergeCell ref="L4:L5"/>
    <mergeCell ref="O4:O5"/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topLeftCell="D1" workbookViewId="0">
      <selection activeCell="D13" sqref="D13:D15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20" t="s">
        <v>40</v>
      </c>
      <c r="E4" s="240" t="s">
        <v>11</v>
      </c>
      <c r="F4" s="92" t="s">
        <v>70</v>
      </c>
      <c r="G4" s="92"/>
      <c r="H4" s="92"/>
      <c r="I4" s="92"/>
      <c r="J4" s="92"/>
      <c r="K4" s="102"/>
      <c r="L4" s="102"/>
      <c r="M4" s="223" t="s">
        <v>8</v>
      </c>
      <c r="N4" s="223" t="s">
        <v>63</v>
      </c>
      <c r="O4" s="103"/>
      <c r="P4" s="236" t="s">
        <v>118</v>
      </c>
      <c r="Q4" s="18"/>
    </row>
    <row r="5" spans="1:17" ht="23.25" customHeight="1">
      <c r="A5" s="211" t="s">
        <v>36</v>
      </c>
      <c r="B5" s="241" t="s">
        <v>72</v>
      </c>
      <c r="C5" s="211" t="s">
        <v>66</v>
      </c>
      <c r="D5" s="221"/>
      <c r="E5" s="223"/>
      <c r="F5" s="239" t="s">
        <v>13</v>
      </c>
      <c r="G5" s="87" t="s">
        <v>49</v>
      </c>
      <c r="H5" s="88"/>
      <c r="I5" s="87" t="s">
        <v>80</v>
      </c>
      <c r="J5" s="88"/>
      <c r="K5" s="236" t="s">
        <v>84</v>
      </c>
      <c r="L5" s="236"/>
      <c r="M5" s="223"/>
      <c r="N5" s="223"/>
      <c r="O5" s="104" t="s">
        <v>123</v>
      </c>
      <c r="P5" s="237"/>
      <c r="Q5" s="18"/>
    </row>
    <row r="6" spans="1:17" ht="20.25" customHeight="1">
      <c r="A6" s="221"/>
      <c r="B6" s="211"/>
      <c r="C6" s="221"/>
      <c r="D6" s="221"/>
      <c r="E6" s="223"/>
      <c r="F6" s="240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23"/>
      <c r="N6" s="223"/>
      <c r="O6" s="105"/>
      <c r="P6" s="238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27"/>
      <c r="B9" s="160"/>
      <c r="C9" s="160"/>
      <c r="D9" s="159" t="s">
        <v>268</v>
      </c>
      <c r="E9" s="143">
        <f>SUM(F9,M9,N9,O9,P9)</f>
        <v>319737.59000000003</v>
      </c>
      <c r="F9" s="61">
        <v>122461.3</v>
      </c>
      <c r="G9" s="142">
        <v>77542.899999999994</v>
      </c>
      <c r="H9" s="143"/>
      <c r="I9" s="143">
        <v>44918.400000000001</v>
      </c>
      <c r="J9" s="143"/>
      <c r="K9" s="143"/>
      <c r="L9" s="61"/>
      <c r="M9" s="143">
        <v>188866.08</v>
      </c>
      <c r="N9" s="61"/>
      <c r="O9" s="153"/>
      <c r="P9" s="153">
        <v>8410.2099999999991</v>
      </c>
    </row>
    <row r="10" spans="1:17" ht="18.75" customHeight="1">
      <c r="A10" s="127" t="s">
        <v>262</v>
      </c>
      <c r="B10" s="160"/>
      <c r="C10" s="160"/>
      <c r="D10" s="159" t="s">
        <v>267</v>
      </c>
      <c r="E10" s="143">
        <f>SUM(F10,M10,N10,O10,P10)</f>
        <v>319737.59000000003</v>
      </c>
      <c r="F10" s="61">
        <v>122461.3</v>
      </c>
      <c r="G10" s="142">
        <v>77542.899999999994</v>
      </c>
      <c r="H10" s="143"/>
      <c r="I10" s="143">
        <v>44918.400000000001</v>
      </c>
      <c r="J10" s="143"/>
      <c r="K10" s="143"/>
      <c r="L10" s="61"/>
      <c r="M10" s="143">
        <v>188866.08</v>
      </c>
      <c r="N10" s="61"/>
      <c r="O10" s="153"/>
      <c r="P10" s="153">
        <v>8410.2099999999991</v>
      </c>
    </row>
    <row r="11" spans="1:17" ht="18.75" customHeight="1">
      <c r="A11" s="127"/>
      <c r="B11" s="160" t="s">
        <v>263</v>
      </c>
      <c r="C11" s="160"/>
      <c r="D11" s="159" t="s">
        <v>267</v>
      </c>
      <c r="E11" s="143">
        <f>SUM(F11,M11,N11,O11,P11)</f>
        <v>319737.59000000003</v>
      </c>
      <c r="F11" s="61">
        <v>122461.3</v>
      </c>
      <c r="G11" s="142">
        <v>77542.899999999994</v>
      </c>
      <c r="H11" s="143"/>
      <c r="I11" s="143">
        <v>44918.400000000001</v>
      </c>
      <c r="J11" s="143"/>
      <c r="K11" s="143"/>
      <c r="L11" s="61"/>
      <c r="M11" s="143">
        <v>188866.08</v>
      </c>
      <c r="N11" s="61"/>
      <c r="O11" s="153"/>
      <c r="P11" s="153">
        <v>8410.2099999999991</v>
      </c>
    </row>
    <row r="12" spans="1:17" ht="18.75" customHeight="1">
      <c r="A12" s="127" t="s">
        <v>262</v>
      </c>
      <c r="B12" s="160" t="s">
        <v>263</v>
      </c>
      <c r="C12" s="160" t="s">
        <v>264</v>
      </c>
      <c r="D12" s="159" t="s">
        <v>267</v>
      </c>
      <c r="E12" s="143">
        <f t="shared" ref="E12:E17" si="1">SUM(F12,M12,N12,O12,P12)</f>
        <v>319737.59000000003</v>
      </c>
      <c r="F12" s="61">
        <v>122461.3</v>
      </c>
      <c r="G12" s="142">
        <v>77542.899999999994</v>
      </c>
      <c r="H12" s="143"/>
      <c r="I12" s="143">
        <v>44918.400000000001</v>
      </c>
      <c r="J12" s="143"/>
      <c r="K12" s="143"/>
      <c r="L12" s="61"/>
      <c r="M12" s="143">
        <v>188866.08</v>
      </c>
      <c r="N12" s="61"/>
      <c r="O12" s="153"/>
      <c r="P12" s="153">
        <v>8410.2099999999991</v>
      </c>
      <c r="Q12" s="1"/>
    </row>
    <row r="13" spans="1:17" ht="18.75" customHeight="1">
      <c r="A13" s="127" t="s">
        <v>248</v>
      </c>
      <c r="B13" s="160"/>
      <c r="C13" s="160"/>
      <c r="D13" s="159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0" t="s">
        <v>249</v>
      </c>
      <c r="C14" s="160"/>
      <c r="D14" s="159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 t="s">
        <v>248</v>
      </c>
      <c r="B15" s="160" t="s">
        <v>249</v>
      </c>
      <c r="C15" s="160" t="s">
        <v>250</v>
      </c>
      <c r="D15" s="159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A4" workbookViewId="0">
      <selection activeCell="X25" sqref="X25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3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7" t="s">
        <v>121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7"/>
      <c r="BP3" s="247"/>
      <c r="BQ3" s="247"/>
      <c r="BR3" s="247"/>
      <c r="BS3" s="247"/>
      <c r="BT3" s="247"/>
      <c r="BU3" s="247"/>
      <c r="BV3" s="247"/>
      <c r="BW3" s="247"/>
      <c r="BX3" s="247"/>
      <c r="BY3" s="247"/>
      <c r="BZ3" s="247"/>
      <c r="CA3" s="247"/>
      <c r="CB3" s="247"/>
      <c r="CC3" s="247"/>
      <c r="CD3" s="247"/>
      <c r="CE3" s="247"/>
      <c r="CF3" s="247"/>
      <c r="CG3" s="247"/>
      <c r="CH3" s="247"/>
      <c r="CI3" s="247"/>
      <c r="CJ3" s="247"/>
      <c r="CK3" s="247"/>
      <c r="CL3" s="247"/>
      <c r="CM3" s="247"/>
      <c r="CN3" s="247"/>
      <c r="CO3" s="247"/>
      <c r="CP3" s="247"/>
      <c r="CQ3" s="247"/>
      <c r="CR3" s="247"/>
      <c r="CS3" s="247"/>
      <c r="CT3" s="247"/>
      <c r="CU3" s="247"/>
      <c r="CV3" s="247"/>
      <c r="CW3" s="247"/>
      <c r="CX3" s="247"/>
      <c r="CY3" s="247"/>
      <c r="CZ3" s="247"/>
      <c r="DA3" s="247"/>
      <c r="DB3" s="247"/>
      <c r="DC3" s="247"/>
      <c r="DD3" s="247"/>
      <c r="DE3" s="247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48" t="s">
        <v>43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</row>
    <row r="6" spans="1:109" ht="25.5" customHeight="1">
      <c r="A6" s="213" t="s">
        <v>5</v>
      </c>
      <c r="B6" s="213"/>
      <c r="C6" s="213"/>
      <c r="D6" s="242" t="s">
        <v>221</v>
      </c>
      <c r="E6" s="242" t="s">
        <v>109</v>
      </c>
      <c r="F6" s="243" t="s">
        <v>134</v>
      </c>
      <c r="G6" s="243" t="s">
        <v>132</v>
      </c>
      <c r="H6" s="203" t="s">
        <v>124</v>
      </c>
      <c r="I6" s="203"/>
      <c r="J6" s="203"/>
      <c r="K6" s="203"/>
      <c r="L6" s="203"/>
      <c r="M6" s="203"/>
      <c r="N6" s="203"/>
      <c r="O6" s="203"/>
      <c r="P6" s="203"/>
      <c r="Q6" s="203" t="s">
        <v>125</v>
      </c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 t="s">
        <v>126</v>
      </c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50" t="s">
        <v>127</v>
      </c>
      <c r="BN6" s="250"/>
      <c r="BO6" s="250"/>
      <c r="BP6" s="250"/>
      <c r="BQ6" s="250"/>
      <c r="BR6" s="250" t="s">
        <v>128</v>
      </c>
      <c r="BS6" s="250"/>
      <c r="BT6" s="250"/>
      <c r="BU6" s="205" t="s">
        <v>129</v>
      </c>
      <c r="BV6" s="205"/>
      <c r="BW6" s="205"/>
      <c r="BX6" s="250" t="s">
        <v>130</v>
      </c>
      <c r="BY6" s="250"/>
      <c r="BZ6" s="250"/>
      <c r="CA6" s="250"/>
      <c r="CB6" s="250"/>
      <c r="CC6" s="250"/>
      <c r="CD6" s="250"/>
      <c r="CE6" s="250"/>
      <c r="CF6" s="250"/>
      <c r="CG6" s="250"/>
      <c r="CH6" s="250"/>
      <c r="CI6" s="250" t="s">
        <v>120</v>
      </c>
      <c r="CJ6" s="250"/>
      <c r="CK6" s="250"/>
      <c r="CL6" s="250"/>
      <c r="CM6" s="250"/>
      <c r="CN6" s="250"/>
      <c r="CO6" s="250"/>
      <c r="CP6" s="250"/>
      <c r="CQ6" s="250"/>
      <c r="CR6" s="250"/>
      <c r="CS6" s="250"/>
      <c r="CT6" s="250"/>
      <c r="CU6" s="250"/>
      <c r="CV6" s="250"/>
      <c r="CW6" s="250"/>
      <c r="CX6" s="250"/>
      <c r="CY6" s="251" t="s">
        <v>207</v>
      </c>
      <c r="CZ6" s="250"/>
      <c r="DA6" s="250"/>
      <c r="DB6" s="250"/>
      <c r="DC6" s="250"/>
      <c r="DD6" s="250"/>
      <c r="DE6" s="250"/>
    </row>
    <row r="7" spans="1:109" ht="12" customHeight="1">
      <c r="A7" s="209"/>
      <c r="B7" s="209"/>
      <c r="C7" s="221"/>
      <c r="D7" s="221"/>
      <c r="E7" s="221"/>
      <c r="F7" s="223"/>
      <c r="G7" s="223"/>
      <c r="H7" s="246" t="s">
        <v>140</v>
      </c>
      <c r="I7" s="246" t="s">
        <v>137</v>
      </c>
      <c r="J7" s="246" t="s">
        <v>138</v>
      </c>
      <c r="K7" s="246" t="s">
        <v>139</v>
      </c>
      <c r="L7" s="246" t="s">
        <v>214</v>
      </c>
      <c r="M7" s="246" t="s">
        <v>215</v>
      </c>
      <c r="N7" s="246" t="s">
        <v>216</v>
      </c>
      <c r="O7" s="246" t="s">
        <v>217</v>
      </c>
      <c r="P7" s="246" t="s">
        <v>218</v>
      </c>
      <c r="Q7" s="246" t="s">
        <v>219</v>
      </c>
      <c r="R7" s="246" t="s">
        <v>220</v>
      </c>
      <c r="S7" s="246" t="s">
        <v>122</v>
      </c>
      <c r="T7" s="246" t="s">
        <v>141</v>
      </c>
      <c r="U7" s="246" t="s">
        <v>142</v>
      </c>
      <c r="V7" s="246" t="s">
        <v>111</v>
      </c>
      <c r="W7" s="246" t="s">
        <v>112</v>
      </c>
      <c r="X7" s="246" t="s">
        <v>113</v>
      </c>
      <c r="Y7" s="246" t="s">
        <v>114</v>
      </c>
      <c r="Z7" s="246" t="s">
        <v>143</v>
      </c>
      <c r="AA7" s="246" t="s">
        <v>144</v>
      </c>
      <c r="AB7" s="246" t="s">
        <v>145</v>
      </c>
      <c r="AC7" s="246" t="s">
        <v>146</v>
      </c>
      <c r="AD7" s="246" t="s">
        <v>147</v>
      </c>
      <c r="AE7" s="246" t="s">
        <v>148</v>
      </c>
      <c r="AF7" s="246" t="s">
        <v>149</v>
      </c>
      <c r="AG7" s="246" t="s">
        <v>115</v>
      </c>
      <c r="AH7" s="246" t="s">
        <v>150</v>
      </c>
      <c r="AI7" s="246" t="s">
        <v>151</v>
      </c>
      <c r="AJ7" s="246" t="s">
        <v>152</v>
      </c>
      <c r="AK7" s="246" t="s">
        <v>153</v>
      </c>
      <c r="AL7" s="246" t="s">
        <v>154</v>
      </c>
      <c r="AM7" s="246" t="s">
        <v>155</v>
      </c>
      <c r="AN7" s="246" t="s">
        <v>156</v>
      </c>
      <c r="AO7" s="246" t="s">
        <v>157</v>
      </c>
      <c r="AP7" s="246" t="s">
        <v>158</v>
      </c>
      <c r="AQ7" s="246" t="s">
        <v>159</v>
      </c>
      <c r="AR7" s="246" t="s">
        <v>160</v>
      </c>
      <c r="AS7" s="246" t="s">
        <v>161</v>
      </c>
      <c r="AT7" s="246" t="s">
        <v>162</v>
      </c>
      <c r="AU7" s="246" t="s">
        <v>163</v>
      </c>
      <c r="AV7" s="246" t="s">
        <v>164</v>
      </c>
      <c r="AW7" s="246" t="s">
        <v>116</v>
      </c>
      <c r="AX7" s="246" t="s">
        <v>167</v>
      </c>
      <c r="AY7" s="249" t="s">
        <v>165</v>
      </c>
      <c r="AZ7" s="246" t="s">
        <v>166</v>
      </c>
      <c r="BA7" s="246" t="s">
        <v>168</v>
      </c>
      <c r="BB7" s="246" t="s">
        <v>169</v>
      </c>
      <c r="BC7" s="246" t="s">
        <v>170</v>
      </c>
      <c r="BD7" s="246" t="s">
        <v>171</v>
      </c>
      <c r="BE7" s="246" t="s">
        <v>123</v>
      </c>
      <c r="BF7" s="246" t="s">
        <v>172</v>
      </c>
      <c r="BG7" s="246" t="s">
        <v>173</v>
      </c>
      <c r="BH7" s="246" t="s">
        <v>174</v>
      </c>
      <c r="BI7" s="246" t="s">
        <v>175</v>
      </c>
      <c r="BJ7" s="246" t="s">
        <v>176</v>
      </c>
      <c r="BK7" s="246" t="s">
        <v>177</v>
      </c>
      <c r="BL7" s="246" t="s">
        <v>117</v>
      </c>
      <c r="BM7" s="251" t="s">
        <v>178</v>
      </c>
      <c r="BN7" s="251" t="s">
        <v>179</v>
      </c>
      <c r="BO7" s="251" t="s">
        <v>180</v>
      </c>
      <c r="BP7" s="251" t="s">
        <v>181</v>
      </c>
      <c r="BQ7" s="251" t="s">
        <v>182</v>
      </c>
      <c r="BR7" s="251" t="s">
        <v>183</v>
      </c>
      <c r="BS7" s="251" t="s">
        <v>184</v>
      </c>
      <c r="BT7" s="251" t="s">
        <v>185</v>
      </c>
      <c r="BU7" s="251" t="s">
        <v>186</v>
      </c>
      <c r="BV7" s="251" t="s">
        <v>187</v>
      </c>
      <c r="BW7" s="251" t="s">
        <v>188</v>
      </c>
      <c r="BX7" s="251" t="s">
        <v>189</v>
      </c>
      <c r="BY7" s="251" t="s">
        <v>190</v>
      </c>
      <c r="BZ7" s="251" t="s">
        <v>191</v>
      </c>
      <c r="CA7" s="251" t="s">
        <v>192</v>
      </c>
      <c r="CB7" s="251" t="s">
        <v>193</v>
      </c>
      <c r="CC7" s="251" t="s">
        <v>194</v>
      </c>
      <c r="CD7" s="251" t="s">
        <v>195</v>
      </c>
      <c r="CE7" s="251" t="s">
        <v>196</v>
      </c>
      <c r="CF7" s="251" t="s">
        <v>197</v>
      </c>
      <c r="CG7" s="251" t="s">
        <v>198</v>
      </c>
      <c r="CH7" s="251" t="s">
        <v>199</v>
      </c>
      <c r="CI7" s="244" t="s">
        <v>200</v>
      </c>
      <c r="CJ7" s="244" t="s">
        <v>190</v>
      </c>
      <c r="CK7" s="244" t="s">
        <v>201</v>
      </c>
      <c r="CL7" s="244" t="s">
        <v>192</v>
      </c>
      <c r="CM7" s="244" t="s">
        <v>193</v>
      </c>
      <c r="CN7" s="244" t="s">
        <v>194</v>
      </c>
      <c r="CO7" s="244" t="s">
        <v>195</v>
      </c>
      <c r="CP7" s="244" t="s">
        <v>196</v>
      </c>
      <c r="CQ7" s="244" t="s">
        <v>202</v>
      </c>
      <c r="CR7" s="244" t="s">
        <v>203</v>
      </c>
      <c r="CS7" s="244" t="s">
        <v>204</v>
      </c>
      <c r="CT7" s="244" t="s">
        <v>205</v>
      </c>
      <c r="CU7" s="244" t="s">
        <v>197</v>
      </c>
      <c r="CV7" s="244" t="s">
        <v>198</v>
      </c>
      <c r="CW7" s="244" t="s">
        <v>206</v>
      </c>
      <c r="CX7" s="244" t="s">
        <v>120</v>
      </c>
      <c r="CY7" s="251" t="s">
        <v>208</v>
      </c>
      <c r="CZ7" s="251" t="s">
        <v>209</v>
      </c>
      <c r="DA7" s="251" t="s">
        <v>210</v>
      </c>
      <c r="DB7" s="251" t="s">
        <v>211</v>
      </c>
      <c r="DC7" s="251" t="s">
        <v>212</v>
      </c>
      <c r="DD7" s="251" t="s">
        <v>213</v>
      </c>
      <c r="DE7" s="251" t="s">
        <v>131</v>
      </c>
    </row>
    <row r="8" spans="1:109" ht="12" customHeight="1">
      <c r="A8" s="209"/>
      <c r="B8" s="209"/>
      <c r="C8" s="221"/>
      <c r="D8" s="221"/>
      <c r="E8" s="221"/>
      <c r="F8" s="223"/>
      <c r="G8" s="223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  <c r="AT8" s="246"/>
      <c r="AU8" s="246"/>
      <c r="AV8" s="246"/>
      <c r="AW8" s="246"/>
      <c r="AX8" s="246"/>
      <c r="AY8" s="249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50"/>
      <c r="BN8" s="251"/>
      <c r="BO8" s="251"/>
      <c r="BP8" s="251"/>
      <c r="BQ8" s="251"/>
      <c r="BR8" s="251"/>
      <c r="BS8" s="251"/>
      <c r="BT8" s="251"/>
      <c r="BU8" s="251"/>
      <c r="BV8" s="251"/>
      <c r="BW8" s="251"/>
      <c r="BX8" s="251"/>
      <c r="BY8" s="251"/>
      <c r="BZ8" s="251"/>
      <c r="CA8" s="251"/>
      <c r="CB8" s="251"/>
      <c r="CC8" s="251"/>
      <c r="CD8" s="251"/>
      <c r="CE8" s="251"/>
      <c r="CF8" s="251"/>
      <c r="CG8" s="251"/>
      <c r="CH8" s="251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51"/>
      <c r="CZ8" s="251"/>
      <c r="DA8" s="251"/>
      <c r="DB8" s="251"/>
      <c r="DC8" s="251"/>
      <c r="DD8" s="251"/>
      <c r="DE8" s="251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225</v>
      </c>
      <c r="E10" s="159"/>
      <c r="F10" s="160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57"/>
      <c r="B11" s="91"/>
      <c r="C11" s="91"/>
      <c r="D11" s="158" t="s">
        <v>268</v>
      </c>
      <c r="E11" s="159"/>
      <c r="F11" s="160"/>
      <c r="G11" s="154">
        <v>476000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v>476000</v>
      </c>
      <c r="R11" s="155">
        <v>91000</v>
      </c>
      <c r="S11" s="155">
        <v>50000</v>
      </c>
      <c r="T11" s="155"/>
      <c r="U11" s="155"/>
      <c r="V11" s="155"/>
      <c r="W11" s="155"/>
      <c r="X11" s="155"/>
      <c r="Y11" s="155"/>
      <c r="Z11" s="155"/>
      <c r="AA11" s="155">
        <v>82000</v>
      </c>
      <c r="AB11" s="155"/>
      <c r="AC11" s="155"/>
      <c r="AD11" s="155"/>
      <c r="AE11" s="155">
        <v>20000</v>
      </c>
      <c r="AF11" s="155">
        <v>12000</v>
      </c>
      <c r="AG11" s="155"/>
      <c r="AH11" s="155"/>
      <c r="AI11" s="155"/>
      <c r="AJ11" s="155"/>
      <c r="AK11" s="155"/>
      <c r="AL11" s="155"/>
      <c r="AM11" s="155"/>
      <c r="AN11" s="155"/>
      <c r="AO11" s="155"/>
      <c r="AP11" s="155">
        <v>36000</v>
      </c>
      <c r="AQ11" s="155">
        <v>80000</v>
      </c>
      <c r="AR11" s="155"/>
      <c r="AS11" s="155"/>
      <c r="AT11" s="155">
        <v>77000</v>
      </c>
      <c r="AU11" s="155"/>
      <c r="AV11" s="155"/>
      <c r="AW11" s="155">
        <v>28000</v>
      </c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27" t="s">
        <v>262</v>
      </c>
      <c r="B12" s="160"/>
      <c r="C12" s="160"/>
      <c r="D12" s="159" t="s">
        <v>267</v>
      </c>
      <c r="E12" s="159"/>
      <c r="F12" s="160"/>
      <c r="G12" s="154">
        <f t="shared" ref="G12:G29" si="1">SUM(H12,Q12,AX12,CI12)</f>
        <v>0</v>
      </c>
      <c r="H12" s="155">
        <f t="shared" ref="H12:H29" si="2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29" si="3">SUM(R12:AW12)</f>
        <v>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 t="shared" ref="AX12:AX29" si="4"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27"/>
      <c r="B13" s="160" t="s">
        <v>263</v>
      </c>
      <c r="C13" s="160"/>
      <c r="D13" s="159" t="s">
        <v>267</v>
      </c>
      <c r="E13" s="158"/>
      <c r="F13" s="160"/>
      <c r="G13" s="154">
        <f t="shared" si="1"/>
        <v>0</v>
      </c>
      <c r="H13" s="155">
        <f t="shared" si="2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3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4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 t="s">
        <v>262</v>
      </c>
      <c r="B14" s="160" t="s">
        <v>263</v>
      </c>
      <c r="C14" s="160" t="s">
        <v>258</v>
      </c>
      <c r="D14" s="159" t="s">
        <v>267</v>
      </c>
      <c r="E14" s="159" t="s">
        <v>273</v>
      </c>
      <c r="F14" s="160"/>
      <c r="G14" s="154">
        <f t="shared" si="1"/>
        <v>160000</v>
      </c>
      <c r="H14" s="155">
        <f t="shared" si="2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3"/>
        <v>160000</v>
      </c>
      <c r="R14" s="155">
        <v>20000</v>
      </c>
      <c r="S14" s="155"/>
      <c r="T14" s="155"/>
      <c r="U14" s="155"/>
      <c r="V14" s="155"/>
      <c r="W14" s="155"/>
      <c r="X14" s="155"/>
      <c r="Y14" s="155"/>
      <c r="Z14" s="155"/>
      <c r="AA14" s="155">
        <v>14000</v>
      </c>
      <c r="AB14" s="155"/>
      <c r="AC14" s="155"/>
      <c r="AD14" s="155"/>
      <c r="AE14" s="155">
        <v>4000</v>
      </c>
      <c r="AF14" s="155">
        <v>12000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>
        <v>20000</v>
      </c>
      <c r="AQ14" s="155">
        <v>80000</v>
      </c>
      <c r="AR14" s="155"/>
      <c r="AS14" s="155"/>
      <c r="AT14" s="155">
        <v>10000</v>
      </c>
      <c r="AU14" s="155"/>
      <c r="AV14" s="155"/>
      <c r="AW14" s="155"/>
      <c r="AX14" s="155">
        <f t="shared" si="4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 t="s">
        <v>262</v>
      </c>
      <c r="B15" s="160"/>
      <c r="C15" s="160"/>
      <c r="D15" s="159" t="s">
        <v>266</v>
      </c>
      <c r="E15" s="159"/>
      <c r="F15" s="160"/>
      <c r="G15" s="154">
        <f t="shared" si="1"/>
        <v>0</v>
      </c>
      <c r="H15" s="155">
        <f t="shared" si="2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3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4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0" t="s">
        <v>263</v>
      </c>
      <c r="C16" s="160"/>
      <c r="D16" s="159" t="s">
        <v>266</v>
      </c>
      <c r="E16" s="159"/>
      <c r="F16" s="160"/>
      <c r="G16" s="154"/>
      <c r="H16" s="155">
        <f t="shared" si="2"/>
        <v>0</v>
      </c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4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 t="s">
        <v>262</v>
      </c>
      <c r="B17" s="160" t="s">
        <v>263</v>
      </c>
      <c r="C17" s="160" t="s">
        <v>260</v>
      </c>
      <c r="D17" s="159" t="s">
        <v>266</v>
      </c>
      <c r="E17" s="159" t="s">
        <v>269</v>
      </c>
      <c r="F17" s="160"/>
      <c r="G17" s="154">
        <f t="shared" si="1"/>
        <v>50000</v>
      </c>
      <c r="H17" s="155">
        <f t="shared" si="2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3"/>
        <v>50000</v>
      </c>
      <c r="R17" s="155"/>
      <c r="S17" s="155">
        <v>50000</v>
      </c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4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 t="s">
        <v>262</v>
      </c>
      <c r="B18" s="160"/>
      <c r="C18" s="160"/>
      <c r="D18" s="159" t="s">
        <v>266</v>
      </c>
      <c r="E18" s="159"/>
      <c r="F18" s="160"/>
      <c r="G18" s="154">
        <f t="shared" si="1"/>
        <v>0</v>
      </c>
      <c r="H18" s="155">
        <f t="shared" si="2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3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4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0" t="s">
        <v>263</v>
      </c>
      <c r="C19" s="160"/>
      <c r="D19" s="159" t="s">
        <v>266</v>
      </c>
      <c r="E19" s="159"/>
      <c r="F19" s="160"/>
      <c r="G19" s="154">
        <f t="shared" si="1"/>
        <v>0</v>
      </c>
      <c r="H19" s="155">
        <f t="shared" si="2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3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4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 t="s">
        <v>262</v>
      </c>
      <c r="B20" s="160" t="s">
        <v>263</v>
      </c>
      <c r="C20" s="160" t="s">
        <v>260</v>
      </c>
      <c r="D20" s="159" t="s">
        <v>266</v>
      </c>
      <c r="E20" s="159" t="s">
        <v>271</v>
      </c>
      <c r="F20" s="160"/>
      <c r="G20" s="154">
        <f t="shared" si="1"/>
        <v>150000</v>
      </c>
      <c r="H20" s="155">
        <f t="shared" si="2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3"/>
        <v>150000</v>
      </c>
      <c r="R20" s="155">
        <v>28000</v>
      </c>
      <c r="S20" s="155"/>
      <c r="T20" s="155"/>
      <c r="U20" s="155"/>
      <c r="V20" s="155"/>
      <c r="W20" s="155"/>
      <c r="X20" s="155"/>
      <c r="Y20" s="155"/>
      <c r="Z20" s="155"/>
      <c r="AA20" s="155">
        <v>30000</v>
      </c>
      <c r="AB20" s="155"/>
      <c r="AC20" s="155"/>
      <c r="AD20" s="155"/>
      <c r="AE20" s="155">
        <v>8000</v>
      </c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>
        <v>16000</v>
      </c>
      <c r="AQ20" s="155"/>
      <c r="AR20" s="155"/>
      <c r="AS20" s="155"/>
      <c r="AT20" s="155">
        <v>40000</v>
      </c>
      <c r="AU20" s="155"/>
      <c r="AV20" s="155"/>
      <c r="AW20" s="155">
        <v>28000</v>
      </c>
      <c r="AX20" s="155">
        <f t="shared" si="4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 t="s">
        <v>262</v>
      </c>
      <c r="B21" s="160"/>
      <c r="C21" s="160"/>
      <c r="D21" s="159" t="s">
        <v>266</v>
      </c>
      <c r="E21" s="159"/>
      <c r="F21" s="160"/>
      <c r="G21" s="154">
        <f t="shared" si="1"/>
        <v>0</v>
      </c>
      <c r="H21" s="155">
        <f t="shared" si="2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3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4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0" t="s">
        <v>263</v>
      </c>
      <c r="C22" s="160"/>
      <c r="D22" s="159" t="s">
        <v>266</v>
      </c>
      <c r="E22" s="159"/>
      <c r="F22" s="160"/>
      <c r="G22" s="154">
        <f t="shared" si="1"/>
        <v>0</v>
      </c>
      <c r="H22" s="155">
        <f t="shared" si="2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3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4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 t="s">
        <v>262</v>
      </c>
      <c r="B23" s="160" t="s">
        <v>263</v>
      </c>
      <c r="C23" s="160" t="s">
        <v>270</v>
      </c>
      <c r="D23" s="159" t="s">
        <v>266</v>
      </c>
      <c r="E23" s="159" t="s">
        <v>272</v>
      </c>
      <c r="F23" s="160"/>
      <c r="G23" s="154">
        <f t="shared" si="1"/>
        <v>116000</v>
      </c>
      <c r="H23" s="155">
        <f t="shared" si="2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3"/>
        <v>116000</v>
      </c>
      <c r="R23" s="155">
        <v>43000</v>
      </c>
      <c r="S23" s="155"/>
      <c r="T23" s="155"/>
      <c r="U23" s="155"/>
      <c r="V23" s="155"/>
      <c r="W23" s="155"/>
      <c r="X23" s="155"/>
      <c r="Y23" s="155"/>
      <c r="Z23" s="155"/>
      <c r="AA23" s="155">
        <v>38000</v>
      </c>
      <c r="AB23" s="155"/>
      <c r="AC23" s="155"/>
      <c r="AD23" s="155"/>
      <c r="AE23" s="155">
        <v>8000</v>
      </c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>
        <v>27000</v>
      </c>
      <c r="AU23" s="155"/>
      <c r="AV23" s="155"/>
      <c r="AW23" s="155"/>
      <c r="AX23" s="155">
        <f t="shared" si="4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 t="s">
        <v>262</v>
      </c>
      <c r="B24" s="160"/>
      <c r="C24" s="160"/>
      <c r="D24" s="159" t="s">
        <v>266</v>
      </c>
      <c r="E24" s="159"/>
      <c r="F24" s="160"/>
      <c r="G24" s="154">
        <f t="shared" si="1"/>
        <v>0</v>
      </c>
      <c r="H24" s="155">
        <f t="shared" si="2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3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4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0" t="s">
        <v>263</v>
      </c>
      <c r="C25" s="160"/>
      <c r="D25" s="159" t="s">
        <v>266</v>
      </c>
      <c r="E25" s="159"/>
      <c r="F25" s="160"/>
      <c r="G25" s="154">
        <f t="shared" si="1"/>
        <v>0</v>
      </c>
      <c r="H25" s="155">
        <f t="shared" si="2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3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4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 t="s">
        <v>262</v>
      </c>
      <c r="B26" s="160" t="s">
        <v>263</v>
      </c>
      <c r="C26" s="160" t="s">
        <v>265</v>
      </c>
      <c r="D26" s="159" t="s">
        <v>266</v>
      </c>
      <c r="E26" s="159"/>
      <c r="F26" s="160"/>
      <c r="G26" s="154">
        <f t="shared" si="1"/>
        <v>0</v>
      </c>
      <c r="H26" s="155">
        <f t="shared" si="2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3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4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0"/>
      <c r="C27" s="160"/>
      <c r="D27" s="159"/>
      <c r="E27" s="159"/>
      <c r="F27" s="160"/>
      <c r="G27" s="154">
        <f t="shared" si="1"/>
        <v>0</v>
      </c>
      <c r="H27" s="155">
        <f t="shared" si="2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3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4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0"/>
      <c r="C28" s="160"/>
      <c r="D28" s="159"/>
      <c r="E28" s="159"/>
      <c r="F28" s="160"/>
      <c r="G28" s="154">
        <f t="shared" si="1"/>
        <v>0</v>
      </c>
      <c r="H28" s="155">
        <f t="shared" si="2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3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4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0"/>
      <c r="C29" s="160"/>
      <c r="D29" s="159"/>
      <c r="E29" s="159"/>
      <c r="F29" s="160"/>
      <c r="G29" s="154">
        <f t="shared" si="1"/>
        <v>0</v>
      </c>
      <c r="H29" s="155">
        <f t="shared" si="2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3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4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CI6:CX6"/>
    <mergeCell ref="CY6:DE6"/>
    <mergeCell ref="CY7:CY8"/>
    <mergeCell ref="CZ7:CZ8"/>
    <mergeCell ref="DA7:DA8"/>
    <mergeCell ref="DB7:DB8"/>
    <mergeCell ref="DC7:DC8"/>
    <mergeCell ref="CL7:CL8"/>
    <mergeCell ref="CM7:CM8"/>
    <mergeCell ref="CN7:CN8"/>
    <mergeCell ref="DE7:DE8"/>
    <mergeCell ref="CG7:CG8"/>
    <mergeCell ref="CH7:CH8"/>
    <mergeCell ref="DD7:DD8"/>
    <mergeCell ref="CT7:CT8"/>
    <mergeCell ref="CS7:CS8"/>
    <mergeCell ref="CI7:CI8"/>
    <mergeCell ref="CJ7:CJ8"/>
    <mergeCell ref="CK7:CK8"/>
    <mergeCell ref="CQ7:CQ8"/>
    <mergeCell ref="BX6:CH6"/>
    <mergeCell ref="BX7:BX8"/>
    <mergeCell ref="BY7:BY8"/>
    <mergeCell ref="BZ7:BZ8"/>
    <mergeCell ref="CA7:CA8"/>
    <mergeCell ref="CB7:CB8"/>
    <mergeCell ref="CC7:CC8"/>
    <mergeCell ref="CD7:CD8"/>
    <mergeCell ref="CF7:CF8"/>
    <mergeCell ref="CE7:CE8"/>
    <mergeCell ref="BQ7:BQ8"/>
    <mergeCell ref="BU6:BW6"/>
    <mergeCell ref="BU7:BU8"/>
    <mergeCell ref="BV7:BV8"/>
    <mergeCell ref="BW7:BW8"/>
    <mergeCell ref="BR6:BT6"/>
    <mergeCell ref="BR7:BR8"/>
    <mergeCell ref="BS7:BS8"/>
    <mergeCell ref="BT7:BT8"/>
    <mergeCell ref="AY7:AY8"/>
    <mergeCell ref="AZ7:AZ8"/>
    <mergeCell ref="BA7:BA8"/>
    <mergeCell ref="BB7:BB8"/>
    <mergeCell ref="BD7:BD8"/>
    <mergeCell ref="BM6:BQ6"/>
    <mergeCell ref="BM7:BM8"/>
    <mergeCell ref="BN7:BN8"/>
    <mergeCell ref="BO7:BO8"/>
    <mergeCell ref="BP7:BP8"/>
    <mergeCell ref="AX6:BL6"/>
    <mergeCell ref="AX7:AX8"/>
    <mergeCell ref="BG7:BG8"/>
    <mergeCell ref="BH7:BH8"/>
    <mergeCell ref="BI7:BI8"/>
    <mergeCell ref="BJ7:BJ8"/>
    <mergeCell ref="BK7:BK8"/>
    <mergeCell ref="BL7:BL8"/>
    <mergeCell ref="BE7:BE8"/>
    <mergeCell ref="BF7:BF8"/>
    <mergeCell ref="AK7:AK8"/>
    <mergeCell ref="BC7:BC8"/>
    <mergeCell ref="AN7:AN8"/>
    <mergeCell ref="AO7:AO8"/>
    <mergeCell ref="AP7:AP8"/>
    <mergeCell ref="AQ7:AQ8"/>
    <mergeCell ref="AR7:AR8"/>
    <mergeCell ref="AS7:AS8"/>
    <mergeCell ref="AV7:AV8"/>
    <mergeCell ref="AW7:AW8"/>
    <mergeCell ref="H6:P6"/>
    <mergeCell ref="H7:H8"/>
    <mergeCell ref="I7:I8"/>
    <mergeCell ref="J7:J8"/>
    <mergeCell ref="K7:K8"/>
    <mergeCell ref="L7:L8"/>
    <mergeCell ref="U7:U8"/>
    <mergeCell ref="V7:V8"/>
    <mergeCell ref="W7:W8"/>
    <mergeCell ref="X7:X8"/>
    <mergeCell ref="AT7:AT8"/>
    <mergeCell ref="AU7:AU8"/>
    <mergeCell ref="AC7:AC8"/>
    <mergeCell ref="AD7:AD8"/>
    <mergeCell ref="AI7:AI8"/>
    <mergeCell ref="AJ7:AJ8"/>
    <mergeCell ref="AM7:AM8"/>
    <mergeCell ref="AF7:AF8"/>
    <mergeCell ref="AG7:AG8"/>
    <mergeCell ref="AH7:AH8"/>
    <mergeCell ref="AE7:AE8"/>
    <mergeCell ref="Q6:AW6"/>
    <mergeCell ref="Q7:Q8"/>
    <mergeCell ref="R7:R8"/>
    <mergeCell ref="S7:S8"/>
    <mergeCell ref="T7:T8"/>
    <mergeCell ref="CR7:CR8"/>
    <mergeCell ref="E6:E8"/>
    <mergeCell ref="F6:F8"/>
    <mergeCell ref="A3:DE3"/>
    <mergeCell ref="A5:DE5"/>
    <mergeCell ref="CU7:CU8"/>
    <mergeCell ref="CV7:CV8"/>
    <mergeCell ref="CW7:CW8"/>
    <mergeCell ref="CX7:CX8"/>
    <mergeCell ref="CO7:CO8"/>
    <mergeCell ref="CP7:CP8"/>
    <mergeCell ref="M7:M8"/>
    <mergeCell ref="N7:N8"/>
    <mergeCell ref="O7:O8"/>
    <mergeCell ref="P7:P8"/>
    <mergeCell ref="Z7:Z8"/>
    <mergeCell ref="AA7:AA8"/>
    <mergeCell ref="AB7:AB8"/>
    <mergeCell ref="Y7:Y8"/>
    <mergeCell ref="AL7:AL8"/>
    <mergeCell ref="A6:C6"/>
    <mergeCell ref="D6:D8"/>
    <mergeCell ref="G6:G8"/>
    <mergeCell ref="A7:A8"/>
    <mergeCell ref="B7:B8"/>
    <mergeCell ref="C7:C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A8" sqref="A8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58" t="s">
        <v>251</v>
      </c>
      <c r="B4" s="259" t="s">
        <v>225</v>
      </c>
      <c r="C4" s="260" t="s">
        <v>226</v>
      </c>
      <c r="D4" s="262" t="s">
        <v>227</v>
      </c>
      <c r="E4" s="258"/>
      <c r="F4" s="258"/>
      <c r="G4" s="252" t="s">
        <v>103</v>
      </c>
      <c r="H4" s="253"/>
      <c r="I4" s="254"/>
    </row>
    <row r="5" spans="1:10" ht="21.75" customHeight="1">
      <c r="A5" s="258"/>
      <c r="B5" s="259"/>
      <c r="C5" s="261"/>
      <c r="D5" s="262"/>
      <c r="E5" s="258"/>
      <c r="F5" s="258"/>
      <c r="G5" s="255"/>
      <c r="H5" s="256"/>
      <c r="I5" s="257"/>
    </row>
    <row r="6" spans="1:10" ht="21.75" customHeight="1">
      <c r="A6" s="258"/>
      <c r="B6" s="259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1" t="s">
        <v>274</v>
      </c>
      <c r="B8" s="162">
        <f>SUM(C8,D8,G8)</f>
        <v>145800</v>
      </c>
      <c r="C8" s="163"/>
      <c r="D8" s="163">
        <f>SUM(E8:F8)</f>
        <v>21600</v>
      </c>
      <c r="E8" s="163">
        <v>21600</v>
      </c>
      <c r="F8" s="163"/>
      <c r="G8" s="163">
        <f>SUM(H8:I8)</f>
        <v>124200</v>
      </c>
      <c r="H8" s="163">
        <v>124200</v>
      </c>
      <c r="I8" s="163"/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2015-04-03T02:47:57Z</cp:lastPrinted>
  <dcterms:created xsi:type="dcterms:W3CDTF">2014-08-06T10:28:59Z</dcterms:created>
  <dcterms:modified xsi:type="dcterms:W3CDTF">2015-04-07T07:59:55Z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